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drew.thorp/Downloads/"/>
    </mc:Choice>
  </mc:AlternateContent>
  <xr:revisionPtr revIDLastSave="0" documentId="8_{69129AE2-D4D3-D14D-A17E-A7BA29BCCDF2}" xr6:coauthVersionLast="47" xr6:coauthVersionMax="47" xr10:uidLastSave="{00000000-0000-0000-0000-000000000000}"/>
  <bookViews>
    <workbookView xWindow="0" yWindow="500" windowWidth="28800" windowHeight="15580" tabRatio="500" xr2:uid="{00000000-000D-0000-FFFF-FFFF00000000}"/>
  </bookViews>
  <sheets>
    <sheet name="Data Input" sheetId="1" r:id="rId1"/>
    <sheet name="Fuel Economy Benefit" sheetId="2" state="hidden" r:id="rId2"/>
    <sheet name="Sheet5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3" i="1" l="1"/>
  <c r="C17" i="1"/>
  <c r="C12" i="1"/>
  <c r="C18" i="1" s="1"/>
  <c r="C24" i="1" l="1"/>
  <c r="C19" i="1"/>
  <c r="B24" i="2"/>
  <c r="B20" i="2"/>
  <c r="B21" i="2" s="1"/>
  <c r="B16" i="2"/>
  <c r="B15" i="2"/>
  <c r="C20" i="1" l="1"/>
  <c r="C26" i="1" s="1"/>
  <c r="B17" i="2"/>
  <c r="B23" i="2" s="1"/>
  <c r="B25" i="2" s="1"/>
</calcChain>
</file>

<file path=xl/sharedStrings.xml><?xml version="1.0" encoding="utf-8"?>
<sst xmlns="http://schemas.openxmlformats.org/spreadsheetml/2006/main" count="35" uniqueCount="33">
  <si>
    <t>Diesel Price / Gallon</t>
    <phoneticPr fontId="2" type="noConversion"/>
  </si>
  <si>
    <t>MPG's</t>
    <phoneticPr fontId="2" type="noConversion"/>
  </si>
  <si>
    <t>Savings Using OPT - Antifoulant</t>
    <phoneticPr fontId="2" type="noConversion"/>
  </si>
  <si>
    <t>Improvement in MPG's</t>
    <phoneticPr fontId="2" type="noConversion"/>
  </si>
  <si>
    <t>Miles driven</t>
    <phoneticPr fontId="2" type="noConversion"/>
  </si>
  <si>
    <t>Total savings</t>
    <phoneticPr fontId="2" type="noConversion"/>
  </si>
  <si>
    <t>Current Costs:</t>
    <phoneticPr fontId="2" type="noConversion"/>
  </si>
  <si>
    <t>Fleet Economics</t>
    <phoneticPr fontId="2" type="noConversion"/>
  </si>
  <si>
    <r>
      <t xml:space="preserve">Total fuel cost savings per 2,500 miles       </t>
    </r>
    <r>
      <rPr>
        <b/>
        <i/>
        <sz val="10"/>
        <color rgb="FF00B050"/>
        <rFont val="Verdana"/>
        <family val="2"/>
      </rPr>
      <t>Value A-B =</t>
    </r>
  </si>
  <si>
    <t>Fuel Econonmy Restoration Financial Benefit</t>
  </si>
  <si>
    <t>Values</t>
  </si>
  <si>
    <r>
      <t xml:space="preserve">Diesel cost / 2500 miles       </t>
    </r>
    <r>
      <rPr>
        <b/>
        <i/>
        <sz val="10"/>
        <color rgb="FFFF0000"/>
        <rFont val="Verdana"/>
        <family val="2"/>
      </rPr>
      <t>Value A</t>
    </r>
  </si>
  <si>
    <r>
      <t xml:space="preserve">Total cost of Fuel &amp; OPT per 2,500 miles   </t>
    </r>
    <r>
      <rPr>
        <b/>
        <i/>
        <sz val="10"/>
        <color rgb="FFFF0000"/>
        <rFont val="Verdana"/>
        <family val="2"/>
      </rPr>
      <t xml:space="preserve"> Value B</t>
    </r>
  </si>
  <si>
    <t>Diesel fuel price per gallon (avg.)</t>
  </si>
  <si>
    <t xml:space="preserve">Data </t>
  </si>
  <si>
    <t>Current Average Fleet MPG's</t>
  </si>
  <si>
    <t>Approx. Fleet Miles Driven</t>
  </si>
  <si>
    <t>Power Units in Fleet</t>
  </si>
  <si>
    <t>10</t>
  </si>
  <si>
    <t>MPG Improvement %  (Typical 2.5% - 6%)</t>
  </si>
  <si>
    <t>New (improved) MPG</t>
  </si>
  <si>
    <t>Diesel Savings, gallons</t>
  </si>
  <si>
    <t>Diesel Savings, Dollars</t>
  </si>
  <si>
    <t>Treatment Cost per gallon, approx</t>
  </si>
  <si>
    <t>Annual Gals. ULSD needed pre-treatment</t>
  </si>
  <si>
    <t>Annual Gals. UlSD needed post-treatment</t>
  </si>
  <si>
    <t>Annual Cost of fuel treatment, approx</t>
  </si>
  <si>
    <t>Approximate Treat Cost per Gallon</t>
  </si>
  <si>
    <t>Fuel Economy Improvement Value</t>
  </si>
  <si>
    <t>Treatment Spend</t>
  </si>
  <si>
    <t>Savings Net of Additve Cost</t>
  </si>
  <si>
    <t>Input cells this color</t>
  </si>
  <si>
    <t>(this is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</si>
</sst>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(* #,##0_);_(* \(#,##0\);_(* &quot;-&quot;??_);_(@_)"/>
    <numFmt numFmtId="169" formatCode="&quot;$&quot;#,##0.0000"/>
  </numFmts>
  <fonts count="11" x14ac:knownFonts="1">
    <font>
      <sz val="10"/>
      <name val="Verdana"/>
    </font>
    <font>
      <b/>
      <i/>
      <sz val="1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color rgb="FF00B050"/>
      <name val="Verdana"/>
      <family val="2"/>
    </font>
    <font>
      <i/>
      <sz val="10"/>
      <name val="Verdana"/>
      <family val="2"/>
    </font>
    <font>
      <b/>
      <i/>
      <sz val="10"/>
      <color rgb="FFFF0000"/>
      <name val="Verdana"/>
      <family val="2"/>
    </font>
    <font>
      <b/>
      <i/>
      <sz val="10"/>
      <color rgb="FF00B050"/>
      <name val="Verdana"/>
      <family val="2"/>
    </font>
    <font>
      <sz val="10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2" borderId="7" applyNumberFormat="0" applyFont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7">
    <xf numFmtId="0" fontId="0" fillId="0" borderId="0" xfId="0"/>
    <xf numFmtId="44" fontId="0" fillId="0" borderId="0" xfId="2" applyFont="1"/>
    <xf numFmtId="0" fontId="1" fillId="4" borderId="8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2" borderId="10" xfId="1" applyFont="1" applyBorder="1" applyAlignment="1">
      <alignment horizontal="center" wrapText="1"/>
    </xf>
    <xf numFmtId="0" fontId="0" fillId="2" borderId="12" xfId="1" applyFont="1" applyBorder="1" applyAlignment="1">
      <alignment horizontal="right" wrapText="1"/>
    </xf>
    <xf numFmtId="0" fontId="6" fillId="2" borderId="10" xfId="1" applyFont="1" applyBorder="1" applyAlignment="1">
      <alignment wrapText="1"/>
    </xf>
    <xf numFmtId="164" fontId="0" fillId="2" borderId="12" xfId="1" applyNumberFormat="1" applyFont="1" applyBorder="1" applyAlignment="1">
      <alignment horizontal="right" wrapText="1"/>
    </xf>
    <xf numFmtId="4" fontId="0" fillId="2" borderId="12" xfId="1" applyNumberFormat="1" applyFont="1" applyBorder="1" applyAlignment="1">
      <alignment horizontal="right" wrapText="1"/>
    </xf>
    <xf numFmtId="0" fontId="0" fillId="2" borderId="10" xfId="1" applyFont="1" applyBorder="1" applyAlignment="1">
      <alignment wrapText="1"/>
    </xf>
    <xf numFmtId="10" fontId="0" fillId="2" borderId="12" xfId="1" applyNumberFormat="1" applyFont="1" applyBorder="1" applyAlignment="1">
      <alignment horizontal="right" wrapText="1"/>
    </xf>
    <xf numFmtId="3" fontId="0" fillId="2" borderId="12" xfId="1" applyNumberFormat="1" applyFont="1" applyBorder="1" applyAlignment="1">
      <alignment horizontal="right" wrapText="1"/>
    </xf>
    <xf numFmtId="0" fontId="6" fillId="2" borderId="11" xfId="1" applyFont="1" applyBorder="1" applyAlignment="1">
      <alignment wrapText="1"/>
    </xf>
    <xf numFmtId="164" fontId="0" fillId="2" borderId="13" xfId="1" applyNumberFormat="1" applyFont="1" applyBorder="1" applyAlignment="1">
      <alignment horizontal="right" wrapText="1"/>
    </xf>
    <xf numFmtId="165" fontId="0" fillId="0" borderId="0" xfId="3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164" fontId="0" fillId="3" borderId="15" xfId="0" applyNumberFormat="1" applyFill="1" applyBorder="1" applyAlignment="1" applyProtection="1">
      <alignment horizontal="center" wrapText="1"/>
      <protection locked="0"/>
    </xf>
    <xf numFmtId="0" fontId="1" fillId="4" borderId="14" xfId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4" borderId="17" xfId="1" applyFont="1" applyFill="1" applyBorder="1" applyAlignment="1">
      <alignment wrapText="1"/>
    </xf>
    <xf numFmtId="0" fontId="1" fillId="4" borderId="18" xfId="1" applyFont="1" applyFill="1" applyBorder="1" applyAlignment="1">
      <alignment wrapText="1"/>
    </xf>
    <xf numFmtId="4" fontId="0" fillId="3" borderId="15" xfId="0" applyNumberFormat="1" applyFill="1" applyBorder="1" applyAlignment="1" applyProtection="1">
      <alignment horizontal="center" wrapText="1"/>
      <protection locked="0"/>
    </xf>
    <xf numFmtId="168" fontId="0" fillId="3" borderId="15" xfId="4" quotePrefix="1" applyNumberFormat="1" applyFont="1" applyFill="1" applyBorder="1" applyAlignment="1" applyProtection="1">
      <alignment horizontal="center" wrapText="1"/>
      <protection locked="0"/>
    </xf>
    <xf numFmtId="10" fontId="0" fillId="3" borderId="15" xfId="0" applyNumberFormat="1" applyFill="1" applyBorder="1" applyAlignment="1" applyProtection="1">
      <alignment horizontal="center" wrapText="1"/>
      <protection locked="0"/>
    </xf>
    <xf numFmtId="169" fontId="0" fillId="3" borderId="16" xfId="0" applyNumberFormat="1" applyFill="1" applyBorder="1" applyAlignment="1" applyProtection="1">
      <alignment horizontal="center" wrapText="1"/>
      <protection locked="0"/>
    </xf>
    <xf numFmtId="166" fontId="0" fillId="0" borderId="14" xfId="2" applyNumberFormat="1" applyFont="1" applyBorder="1" applyAlignment="1">
      <alignment horizontal="center"/>
    </xf>
    <xf numFmtId="167" fontId="0" fillId="0" borderId="14" xfId="2" applyNumberFormat="1" applyFon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0" borderId="0" xfId="1" applyFont="1" applyFill="1" applyBorder="1" applyAlignment="1">
      <alignment wrapText="1"/>
    </xf>
    <xf numFmtId="167" fontId="0" fillId="0" borderId="0" xfId="2" applyNumberFormat="1" applyFont="1" applyFill="1" applyBorder="1" applyAlignment="1">
      <alignment horizontal="center"/>
    </xf>
    <xf numFmtId="167" fontId="0" fillId="0" borderId="14" xfId="2" applyNumberFormat="1" applyFont="1" applyBorder="1" applyAlignment="1">
      <alignment horizontal="center" vertical="center"/>
    </xf>
    <xf numFmtId="4" fontId="0" fillId="0" borderId="15" xfId="0" applyNumberFormat="1" applyBorder="1" applyAlignment="1" applyProtection="1">
      <alignment horizontal="center" wrapText="1"/>
      <protection locked="0"/>
    </xf>
    <xf numFmtId="168" fontId="0" fillId="0" borderId="15" xfId="4" applyNumberFormat="1" applyFont="1" applyFill="1" applyBorder="1" applyAlignment="1" applyProtection="1">
      <alignment horizontal="center" wrapText="1"/>
      <protection locked="0"/>
    </xf>
    <xf numFmtId="167" fontId="0" fillId="0" borderId="16" xfId="2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</cellXfs>
  <cellStyles count="5">
    <cellStyle name="Comma" xfId="4" builtinId="3"/>
    <cellStyle name="Currency" xfId="2" builtinId="4"/>
    <cellStyle name="Normal" xfId="0" builtinId="0"/>
    <cellStyle name="Note" xfId="1" builtinId="10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334353</xdr:colOff>
      <xdr:row>0</xdr:row>
      <xdr:rowOff>245208</xdr:rowOff>
    </xdr:from>
    <xdr:to>
      <xdr:col>2</xdr:col>
      <xdr:colOff>328067</xdr:colOff>
      <xdr:row>3</xdr:row>
      <xdr:rowOff>13129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AB09B5-ED7C-4A26-85E6-531D616A3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753" y="245208"/>
          <a:ext cx="3298889" cy="106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6"/>
  <sheetViews>
    <sheetView showGridLines="0" tabSelected="1" zoomScale="140" zoomScaleNormal="140" zoomScalePageLayoutView="130" workbookViewId="0">
      <selection activeCell="B12" sqref="B12"/>
    </sheetView>
  </sheetViews>
  <sheetFormatPr baseColWidth="10" defaultColWidth="11" defaultRowHeight="13" x14ac:dyDescent="0.15"/>
  <cols>
    <col min="1" max="1" width="2.83203125" customWidth="1"/>
    <col min="2" max="2" width="43.33203125" customWidth="1"/>
    <col min="3" max="3" width="13.83203125" style="16" customWidth="1"/>
    <col min="4" max="4" width="25.83203125" customWidth="1"/>
  </cols>
  <sheetData>
    <row r="1" spans="2:4" ht="47.25" customHeight="1" x14ac:dyDescent="0.15"/>
    <row r="2" spans="2:4" ht="42" customHeight="1" x14ac:dyDescent="0.15"/>
    <row r="4" spans="2:4" ht="12.75" customHeight="1" thickBot="1" x14ac:dyDescent="0.2"/>
    <row r="5" spans="2:4" s="4" customFormat="1" ht="14" x14ac:dyDescent="0.15">
      <c r="B5" s="21" t="s">
        <v>14</v>
      </c>
      <c r="C5" s="17" t="s">
        <v>10</v>
      </c>
    </row>
    <row r="6" spans="2:4" s="4" customFormat="1" ht="14" x14ac:dyDescent="0.15">
      <c r="B6" s="22" t="s">
        <v>13</v>
      </c>
      <c r="C6" s="19">
        <v>3.8</v>
      </c>
      <c r="D6" s="19" t="s">
        <v>31</v>
      </c>
    </row>
    <row r="7" spans="2:4" s="4" customFormat="1" ht="14" x14ac:dyDescent="0.15">
      <c r="B7" s="22" t="s">
        <v>16</v>
      </c>
      <c r="C7" s="25">
        <v>800000</v>
      </c>
    </row>
    <row r="8" spans="2:4" s="4" customFormat="1" ht="14" x14ac:dyDescent="0.15">
      <c r="B8" s="22" t="s">
        <v>15</v>
      </c>
      <c r="C8" s="24">
        <v>6.3</v>
      </c>
      <c r="D8" s="38" t="s">
        <v>32</v>
      </c>
    </row>
    <row r="9" spans="2:4" s="4" customFormat="1" ht="14" x14ac:dyDescent="0.15">
      <c r="B9" s="22" t="s">
        <v>17</v>
      </c>
      <c r="C9" s="25" t="s">
        <v>18</v>
      </c>
    </row>
    <row r="10" spans="2:4" s="4" customFormat="1" x14ac:dyDescent="0.15">
      <c r="B10" s="22"/>
      <c r="C10" s="35"/>
    </row>
    <row r="11" spans="2:4" s="4" customFormat="1" ht="14" x14ac:dyDescent="0.15">
      <c r="B11" s="22" t="s">
        <v>19</v>
      </c>
      <c r="C11" s="26">
        <v>0.02</v>
      </c>
    </row>
    <row r="12" spans="2:4" s="4" customFormat="1" ht="14" x14ac:dyDescent="0.15">
      <c r="B12" s="22" t="s">
        <v>20</v>
      </c>
      <c r="C12" s="35">
        <f>C8*(1+C11)</f>
        <v>6.4260000000000002</v>
      </c>
    </row>
    <row r="13" spans="2:4" s="4" customFormat="1" ht="15" thickBot="1" x14ac:dyDescent="0.2">
      <c r="B13" s="23" t="s">
        <v>27</v>
      </c>
      <c r="C13" s="27">
        <v>0.01</v>
      </c>
    </row>
    <row r="14" spans="2:4" s="4" customFormat="1" x14ac:dyDescent="0.15"/>
    <row r="15" spans="2:4" s="4" customFormat="1" ht="14" thickBot="1" x14ac:dyDescent="0.2"/>
    <row r="16" spans="2:4" ht="14" x14ac:dyDescent="0.15">
      <c r="B16" s="21" t="s">
        <v>28</v>
      </c>
      <c r="C16" s="17" t="s">
        <v>10</v>
      </c>
    </row>
    <row r="17" spans="2:4" ht="14" x14ac:dyDescent="0.15">
      <c r="B17" s="22" t="s">
        <v>24</v>
      </c>
      <c r="C17" s="36">
        <f>C7/C8</f>
        <v>126984.12698412698</v>
      </c>
    </row>
    <row r="18" spans="2:4" ht="14" x14ac:dyDescent="0.15">
      <c r="B18" s="22" t="s">
        <v>25</v>
      </c>
      <c r="C18" s="36">
        <f>C7/C12</f>
        <v>124494.24214130096</v>
      </c>
      <c r="D18" s="39"/>
    </row>
    <row r="19" spans="2:4" ht="14" x14ac:dyDescent="0.15">
      <c r="B19" s="22" t="s">
        <v>21</v>
      </c>
      <c r="C19" s="36">
        <f>C17-C18</f>
        <v>2489.8848428260244</v>
      </c>
      <c r="D19" s="40"/>
    </row>
    <row r="20" spans="2:4" ht="15" thickBot="1" x14ac:dyDescent="0.2">
      <c r="B20" s="23" t="s">
        <v>22</v>
      </c>
      <c r="C20" s="37">
        <f>C19*C6</f>
        <v>9461.5624027388931</v>
      </c>
    </row>
    <row r="21" spans="2:4" x14ac:dyDescent="0.15">
      <c r="B21" s="32"/>
      <c r="C21" s="33"/>
    </row>
    <row r="22" spans="2:4" ht="14" x14ac:dyDescent="0.15">
      <c r="B22" s="31" t="s">
        <v>29</v>
      </c>
      <c r="C22" s="18" t="s">
        <v>10</v>
      </c>
    </row>
    <row r="23" spans="2:4" ht="14" x14ac:dyDescent="0.15">
      <c r="B23" s="20" t="s">
        <v>23</v>
      </c>
      <c r="C23" s="28">
        <f>C13</f>
        <v>0.01</v>
      </c>
    </row>
    <row r="24" spans="2:4" ht="14" x14ac:dyDescent="0.15">
      <c r="B24" s="20" t="s">
        <v>26</v>
      </c>
      <c r="C24" s="29">
        <f>C23*C18</f>
        <v>1244.9424214130097</v>
      </c>
    </row>
    <row r="25" spans="2:4" x14ac:dyDescent="0.15">
      <c r="B25" s="20"/>
      <c r="C25" s="30"/>
    </row>
    <row r="26" spans="2:4" ht="14" x14ac:dyDescent="0.15">
      <c r="B26" s="20" t="s">
        <v>30</v>
      </c>
      <c r="C26" s="34">
        <f>C20-C24</f>
        <v>8216.6199813258827</v>
      </c>
    </row>
  </sheetData>
  <mergeCells count="1">
    <mergeCell ref="D18:D19"/>
  </mergeCells>
  <phoneticPr fontId="2" type="noConversion"/>
  <pageMargins left="0.75" right="0.75" top="1" bottom="1" header="0.5" footer="0.5"/>
  <pageSetup orientation="portrait" r:id="rId1"/>
  <ignoredErrors>
    <ignoredError sqref="C17" unlockedFormula="1"/>
  </ignoredErrors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view="pageLayout" topLeftCell="A4" zoomScaleNormal="100" workbookViewId="0">
      <selection activeCell="B34" sqref="B34"/>
    </sheetView>
  </sheetViews>
  <sheetFormatPr baseColWidth="10" defaultColWidth="8.83203125" defaultRowHeight="13" x14ac:dyDescent="0.15"/>
  <cols>
    <col min="1" max="2" width="16.5" customWidth="1"/>
  </cols>
  <sheetData>
    <row r="1" spans="1:2" ht="22.5" customHeight="1" x14ac:dyDescent="0.15"/>
    <row r="3" spans="1:2" ht="14" thickBot="1" x14ac:dyDescent="0.2"/>
    <row r="4" spans="1:2" x14ac:dyDescent="0.15">
      <c r="A4" s="43" t="s">
        <v>9</v>
      </c>
      <c r="B4" s="44"/>
    </row>
    <row r="5" spans="1:2" ht="14" thickBot="1" x14ac:dyDescent="0.2">
      <c r="A5" s="45">
        <v>0.01</v>
      </c>
      <c r="B5" s="46"/>
    </row>
    <row r="6" spans="1:2" x14ac:dyDescent="0.15">
      <c r="A6" s="15">
        <v>1.4999999999999999E-2</v>
      </c>
      <c r="B6" s="1"/>
    </row>
    <row r="7" spans="1:2" x14ac:dyDescent="0.15">
      <c r="A7" s="15">
        <v>0.02</v>
      </c>
      <c r="B7" s="1"/>
    </row>
    <row r="8" spans="1:2" x14ac:dyDescent="0.15">
      <c r="A8" s="15">
        <v>2.5000000000000001E-2</v>
      </c>
      <c r="B8" s="1"/>
    </row>
    <row r="9" spans="1:2" x14ac:dyDescent="0.15">
      <c r="A9" s="15">
        <v>0.03</v>
      </c>
      <c r="B9" s="1"/>
    </row>
    <row r="10" spans="1:2" x14ac:dyDescent="0.15">
      <c r="A10" s="15">
        <v>3.5000000000000003E-2</v>
      </c>
      <c r="B10" s="1"/>
    </row>
    <row r="12" spans="1:2" ht="14" thickBot="1" x14ac:dyDescent="0.2"/>
    <row r="13" spans="1:2" ht="29" thickBot="1" x14ac:dyDescent="0.2">
      <c r="A13" s="2" t="s">
        <v>7</v>
      </c>
      <c r="B13" s="3"/>
    </row>
    <row r="14" spans="1:2" ht="14" x14ac:dyDescent="0.15">
      <c r="A14" s="5" t="s">
        <v>6</v>
      </c>
      <c r="B14" s="6"/>
    </row>
    <row r="15" spans="1:2" ht="13.5" customHeight="1" x14ac:dyDescent="0.15">
      <c r="A15" s="7" t="s">
        <v>0</v>
      </c>
      <c r="B15" s="8">
        <f>'Data Input'!C6</f>
        <v>3.8</v>
      </c>
    </row>
    <row r="16" spans="1:2" ht="14" x14ac:dyDescent="0.15">
      <c r="A16" s="7" t="s">
        <v>1</v>
      </c>
      <c r="B16" s="9" t="e">
        <f>'Data Input'!#REF!</f>
        <v>#REF!</v>
      </c>
    </row>
    <row r="17" spans="1:7" ht="42" x14ac:dyDescent="0.15">
      <c r="A17" s="7" t="s">
        <v>11</v>
      </c>
      <c r="B17" s="8" t="e">
        <f>(2500/B16) *B15</f>
        <v>#REF!</v>
      </c>
    </row>
    <row r="18" spans="1:7" x14ac:dyDescent="0.15">
      <c r="A18" s="10"/>
      <c r="B18" s="6"/>
    </row>
    <row r="19" spans="1:7" ht="42" x14ac:dyDescent="0.15">
      <c r="A19" s="5" t="s">
        <v>2</v>
      </c>
      <c r="B19" s="6"/>
    </row>
    <row r="20" spans="1:7" ht="28" x14ac:dyDescent="0.15">
      <c r="A20" s="7" t="s">
        <v>3</v>
      </c>
      <c r="B20" s="11">
        <f>'Data Input'!C11</f>
        <v>0.02</v>
      </c>
    </row>
    <row r="21" spans="1:7" ht="42" x14ac:dyDescent="0.15">
      <c r="A21" s="7" t="s">
        <v>12</v>
      </c>
      <c r="B21" s="8" t="e">
        <f>(2500 / (('Data Input'!#REF!*(1+B20)))) * ('Data Input'!C6+0.03)</f>
        <v>#REF!</v>
      </c>
    </row>
    <row r="22" spans="1:7" x14ac:dyDescent="0.15">
      <c r="A22" s="10"/>
      <c r="B22" s="6"/>
    </row>
    <row r="23" spans="1:7" ht="56" x14ac:dyDescent="0.15">
      <c r="A23" s="7" t="s">
        <v>8</v>
      </c>
      <c r="B23" s="8" t="e">
        <f>B17-B21</f>
        <v>#REF!</v>
      </c>
    </row>
    <row r="24" spans="1:7" ht="14" x14ac:dyDescent="0.15">
      <c r="A24" s="7" t="s">
        <v>4</v>
      </c>
      <c r="B24" s="12" t="e">
        <f>'Data Input'!#REF!</f>
        <v>#REF!</v>
      </c>
    </row>
    <row r="25" spans="1:7" ht="15" thickBot="1" x14ac:dyDescent="0.2">
      <c r="A25" s="13" t="s">
        <v>5</v>
      </c>
      <c r="B25" s="14" t="e">
        <f>(B24 / 2500) *B23</f>
        <v>#REF!</v>
      </c>
    </row>
    <row r="30" spans="1:7" x14ac:dyDescent="0.15">
      <c r="A30" s="41"/>
      <c r="B30" s="42"/>
      <c r="C30" s="41"/>
      <c r="D30" s="42"/>
      <c r="E30" s="41"/>
      <c r="F30" s="42"/>
      <c r="G30" s="41"/>
    </row>
    <row r="31" spans="1:7" x14ac:dyDescent="0.15">
      <c r="A31" s="42"/>
      <c r="B31" s="42"/>
      <c r="C31" s="42"/>
      <c r="D31" s="42"/>
      <c r="E31" s="42"/>
      <c r="F31" s="42"/>
      <c r="G31" s="42"/>
    </row>
  </sheetData>
  <mergeCells count="5">
    <mergeCell ref="G30:G31"/>
    <mergeCell ref="A30:B31"/>
    <mergeCell ref="A4:B5"/>
    <mergeCell ref="C30:D31"/>
    <mergeCell ref="E30:F31"/>
  </mergeCells>
  <pageMargins left="0.75" right="0.75" top="1" bottom="1" header="0.5" footer="0.5"/>
  <pageSetup orientation="portrait" r:id="rId1"/>
  <headerFooter>
    <oddFooter>&amp;C&amp;8Advanced Fuel Solutions
85 Flagship Drive - Unit K
North Andover, MA 01845
www.yourfuelsolution.com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B34" sqref="B34"/>
    </sheetView>
  </sheetViews>
  <sheetFormatPr baseColWidth="10" defaultColWidth="8.83203125" defaultRowHeight="13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51F95C2573324EA8A6B27F4FDB0192" ma:contentTypeVersion="17" ma:contentTypeDescription="Create a new document." ma:contentTypeScope="" ma:versionID="1908d395a0a1fbbd9a59ea5156bc8662">
  <xsd:schema xmlns:xsd="http://www.w3.org/2001/XMLSchema" xmlns:xs="http://www.w3.org/2001/XMLSchema" xmlns:p="http://schemas.microsoft.com/office/2006/metadata/properties" xmlns:ns2="849363bb-af66-47c2-acf2-58c7b6d66cbd" xmlns:ns3="f94ef434-e925-4e47-8965-b4b94d209f55" targetNamespace="http://schemas.microsoft.com/office/2006/metadata/properties" ma:root="true" ma:fieldsID="7aef8e18f3b044c0963cdee6d575c71e" ns2:_="" ns3:_="">
    <xsd:import namespace="849363bb-af66-47c2-acf2-58c7b6d66cbd"/>
    <xsd:import namespace="f94ef434-e925-4e47-8965-b4b94d209f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363bb-af66-47c2-acf2-58c7b6d66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a25536-02b7-4924-9b27-182da0f87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ef434-e925-4e47-8965-b4b94d209f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95651a-df00-452b-9142-7ed2f513bc5d}" ma:internalName="TaxCatchAll" ma:showField="CatchAllData" ma:web="f94ef434-e925-4e47-8965-b4b94d209f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4ef434-e925-4e47-8965-b4b94d209f55" xsi:nil="true"/>
    <lcf76f155ced4ddcb4097134ff3c332f xmlns="849363bb-af66-47c2-acf2-58c7b6d66c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C1BF57-CA44-47C0-A7C8-EA854D50A9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837DD5-BE41-43DF-A05F-E82946840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9363bb-af66-47c2-acf2-58c7b6d66cbd"/>
    <ds:schemaRef ds:uri="f94ef434-e925-4e47-8965-b4b94d209f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C1A17C-8422-4532-A136-AFEB7EA83916}">
  <ds:schemaRefs>
    <ds:schemaRef ds:uri="f94ef434-e925-4e47-8965-b4b94d209f55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849363bb-af66-47c2-acf2-58c7b6d66cb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Input</vt:lpstr>
      <vt:lpstr>Fuel Economy Benefit</vt:lpstr>
      <vt:lpstr>Sheet5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Carmelo Verruso</dc:creator>
  <cp:lastModifiedBy>Microsoft Office User</cp:lastModifiedBy>
  <cp:lastPrinted>2016-10-29T14:31:39Z</cp:lastPrinted>
  <dcterms:created xsi:type="dcterms:W3CDTF">2014-02-05T18:55:54Z</dcterms:created>
  <dcterms:modified xsi:type="dcterms:W3CDTF">2023-11-27T17:21:57Z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0x0101004B51F95C2573324EA8A6B27F4FDB0192</vt:lpwstr>
  </property>
</Properties>
</file>